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SLUŽBA ZA VREDNOVANJE NEKRETNINA\8_E NEKRETNINE zahtjevi\IZVJEŠĆE O TRŽIŠTU VISOKO PPOVJERENSTVO\PORTAL OTVORENIH PODATAKA\"/>
    </mc:Choice>
  </mc:AlternateContent>
  <bookViews>
    <workbookView xWindow="0" yWindow="0" windowWidth="28800" windowHeight="12330"/>
  </bookViews>
  <sheets>
    <sheet name="PROMET 2024.GOD. " sheetId="7" r:id="rId1"/>
    <sheet name="PROMET 2023.GOD. " sheetId="6" r:id="rId2"/>
    <sheet name="PROMET 2022.GOD." sheetId="1" r:id="rId3"/>
    <sheet name="PROMET 2021.GOD." sheetId="3" r:id="rId4"/>
    <sheet name="2015-2024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5" l="1"/>
  <c r="E17" i="5"/>
  <c r="C17" i="5"/>
  <c r="C19" i="7"/>
  <c r="C18" i="7"/>
  <c r="C17" i="7"/>
  <c r="C15" i="7"/>
  <c r="C14" i="7"/>
  <c r="C13" i="7"/>
  <c r="C12" i="7"/>
  <c r="C11" i="7"/>
  <c r="C10" i="7"/>
  <c r="C8" i="7"/>
  <c r="C7" i="7"/>
  <c r="C6" i="7"/>
  <c r="C5" i="7"/>
  <c r="G26" i="7" l="1"/>
  <c r="F26" i="7"/>
  <c r="E24" i="7"/>
  <c r="E26" i="7" s="1"/>
  <c r="D24" i="7"/>
  <c r="D26" i="7" s="1"/>
  <c r="C24" i="7"/>
  <c r="C26" i="7" s="1"/>
  <c r="C27" i="7" l="1"/>
  <c r="F26" i="6"/>
  <c r="G26" i="6"/>
  <c r="D24" i="6"/>
  <c r="D26" i="6" s="1"/>
  <c r="C24" i="6" l="1"/>
  <c r="C26" i="6" s="1"/>
  <c r="E24" i="6"/>
  <c r="E26" i="6" s="1"/>
  <c r="C27" i="6" l="1"/>
  <c r="D8" i="5" l="1"/>
  <c r="E8" i="1" l="1"/>
</calcChain>
</file>

<file path=xl/sharedStrings.xml><?xml version="1.0" encoding="utf-8"?>
<sst xmlns="http://schemas.openxmlformats.org/spreadsheetml/2006/main" count="125" uniqueCount="47">
  <si>
    <t>VRSTA NEKRETNINE</t>
  </si>
  <si>
    <t>KUPOPRODAJA</t>
  </si>
  <si>
    <t>NAJAM</t>
  </si>
  <si>
    <t>ZAKUP</t>
  </si>
  <si>
    <t>ST – stan/apartman</t>
  </si>
  <si>
    <t>OK – stambena zgrada (kuća)</t>
  </si>
  <si>
    <t>PZG – poslovne zgrade</t>
  </si>
  <si>
    <t>PP – poslovni prostori</t>
  </si>
  <si>
    <t>GZG – gospodarske zgrade</t>
  </si>
  <si>
    <t>VIK – nekretn. za povr. boravak</t>
  </si>
  <si>
    <t>G – garaža</t>
  </si>
  <si>
    <t>PGM – parkirno garažno mjesto</t>
  </si>
  <si>
    <t>VPM – parkirno mjesto</t>
  </si>
  <si>
    <t>RN – različite nekretnine</t>
  </si>
  <si>
    <t>OS – ostalo</t>
  </si>
  <si>
    <t>RU – ruševine</t>
  </si>
  <si>
    <t>GZ – građevinsko zemljište</t>
  </si>
  <si>
    <t>PZ – poljoprivredno zemljište</t>
  </si>
  <si>
    <t>ŠZ – šumsko zemljište</t>
  </si>
  <si>
    <t>PNZ – prirodno neplod. zemljište</t>
  </si>
  <si>
    <t>GM – garažno mjesto</t>
  </si>
  <si>
    <t>SP – spremište</t>
  </si>
  <si>
    <t>SKL – skladište</t>
  </si>
  <si>
    <t>UKUPNO</t>
  </si>
  <si>
    <t>UKUPAN PROMET NEKRETNINA NA PODRUČJU GRADA ZAGREBA 2022. GOD.</t>
  </si>
  <si>
    <t>UKUPAN PROMET NEKRETNINA NA PODRUČJU GRADA ZAGREBA 2021. GOD.</t>
  </si>
  <si>
    <t>GODINA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</si>
  <si>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</si>
  <si>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</si>
  <si>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</si>
  <si>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</si>
  <si>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</si>
  <si>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</si>
  <si>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</si>
  <si>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</si>
  <si>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BROJ PREGLEDANIH PROCJEMBENIH ELABORATA</t>
  </si>
  <si>
    <t>ODRŽANO SJEDNICA PROCJENITELJSKOG POVJERENSTVA GRADA ZAGREBA</t>
  </si>
  <si>
    <t>IZDANO IZVADAKA IZ ZKC-a NA ZAHTJEV PROCJENITELJA</t>
  </si>
  <si>
    <t>BROJ UGOVORA</t>
  </si>
  <si>
    <t>2023.</t>
  </si>
  <si>
    <t>PRAVO GRAĐENJA</t>
  </si>
  <si>
    <t>PRAVO SLUŽNOSTI</t>
  </si>
  <si>
    <t>SVEUKUPNO</t>
  </si>
  <si>
    <t>NIJE GEOREFERENCIRANO (nepoznata vrsta nekretnine)</t>
  </si>
  <si>
    <t>UKUPAN PROMET NEKRETNINA NA PODRUČJU GRADA ZAGREBA 2023. GOD.</t>
  </si>
  <si>
    <t>2024.</t>
  </si>
  <si>
    <t>UKUPAN PROMET NEKRETNINA NA PODRUČJU GRADA ZAGREBA 2024. GOD.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</si>
</sst>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3" fontId="3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3" fontId="0" fillId="0" borderId="3" xfId="0" applyNumberForma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3" fontId="0" fillId="0" borderId="4" xfId="0" applyNumberForma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left" vertical="center" wrapText="1"/>
    </xf>
    <xf numFmtId="3" fontId="3" fillId="0" borderId="11" xfId="0" applyNumberFormat="1" applyFont="1" applyFill="1" applyBorder="1" applyAlignment="1" applyProtection="1">
      <alignment horizontal="center" vertical="center" wrapText="1"/>
    </xf>
    <xf numFmtId="3" fontId="3" fillId="0" borderId="7" xfId="0" applyNumberFormat="1" applyFont="1" applyFill="1" applyBorder="1" applyAlignment="1" applyProtection="1">
      <alignment horizontal="center" vertical="center" wrapText="1"/>
    </xf>
    <xf numFmtId="3" fontId="3" fillId="0" borderId="9" xfId="0" applyNumberFormat="1" applyFont="1" applyFill="1" applyBorder="1" applyAlignment="1" applyProtection="1">
      <alignment horizontal="center" vertical="center" wrapText="1"/>
    </xf>
    <xf numFmtId="3" fontId="6" fillId="4" borderId="1" xfId="0" applyNumberFormat="1" applyFont="1" applyFill="1" applyBorder="1" applyAlignment="1" applyProtection="1">
      <alignment horizontal="center" vertical="center" wrapText="1"/>
    </xf>
    <xf numFmtId="3" fontId="6" fillId="4" borderId="9" xfId="0" applyNumberFormat="1" applyFont="1" applyFill="1" applyBorder="1" applyAlignment="1" applyProtection="1">
      <alignment horizontal="center" vertical="center" wrapText="1"/>
    </xf>
    <xf numFmtId="0" fontId="1" fillId="2" borderId="14" xfId="0" applyNumberFormat="1" applyFont="1" applyFill="1" applyBorder="1" applyAlignment="1" applyProtection="1">
      <alignment horizontal="center" vertical="center" wrapText="1"/>
    </xf>
    <xf numFmtId="3" fontId="3" fillId="0" borderId="18" xfId="0" applyNumberFormat="1" applyFont="1" applyFill="1" applyBorder="1" applyAlignment="1" applyProtection="1">
      <alignment horizontal="center" vertical="center" wrapText="1"/>
    </xf>
    <xf numFmtId="3" fontId="3" fillId="0" borderId="15" xfId="0" applyNumberFormat="1" applyFont="1" applyFill="1" applyBorder="1" applyAlignment="1" applyProtection="1">
      <alignment horizontal="center" vertical="center" wrapText="1"/>
    </xf>
    <xf numFmtId="3" fontId="3" fillId="0" borderId="19" xfId="0" applyNumberFormat="1" applyFont="1" applyFill="1" applyBorder="1" applyAlignment="1" applyProtection="1">
      <alignment horizontal="center" vertical="center" wrapText="1"/>
    </xf>
    <xf numFmtId="3" fontId="6" fillId="4" borderId="19" xfId="0" applyNumberFormat="1" applyFont="1" applyFill="1" applyBorder="1" applyAlignment="1" applyProtection="1">
      <alignment horizontal="center" vertical="center" wrapText="1"/>
    </xf>
    <xf numFmtId="3" fontId="6" fillId="4" borderId="14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1" fillId="2" borderId="8" xfId="0" applyNumberFormat="1" applyFont="1" applyFill="1" applyBorder="1" applyAlignment="1" applyProtection="1">
      <alignment horizontal="center" vertical="center" wrapText="1"/>
    </xf>
    <xf numFmtId="0" fontId="1" fillId="2" borderId="9" xfId="0" applyNumberFormat="1" applyFont="1" applyFill="1" applyBorder="1" applyAlignment="1" applyProtection="1">
      <alignment horizontal="center" vertical="center" wrapText="1"/>
    </xf>
    <xf numFmtId="0" fontId="1" fillId="2" borderId="10" xfId="0" applyNumberFormat="1" applyFont="1" applyFill="1" applyBorder="1" applyAlignment="1" applyProtection="1">
      <alignment horizontal="center" vertical="center" wrapText="1"/>
    </xf>
    <xf numFmtId="0" fontId="1" fillId="2" borderId="11" xfId="0" applyNumberFormat="1" applyFont="1" applyFill="1" applyBorder="1" applyAlignment="1" applyProtection="1">
      <alignment horizontal="center" vertical="center" wrapText="1"/>
    </xf>
    <xf numFmtId="0" fontId="1" fillId="3" borderId="5" xfId="0" applyNumberFormat="1" applyFont="1" applyFill="1" applyBorder="1" applyAlignment="1" applyProtection="1">
      <alignment horizontal="center" vertical="center" wrapText="1"/>
    </xf>
    <xf numFmtId="0" fontId="1" fillId="3" borderId="6" xfId="0" applyNumberFormat="1" applyFont="1" applyFill="1" applyBorder="1" applyAlignment="1" applyProtection="1">
      <alignment horizontal="center" vertical="center" wrapText="1"/>
    </xf>
    <xf numFmtId="0" fontId="1" fillId="3" borderId="7" xfId="0" applyNumberFormat="1" applyFont="1" applyFill="1" applyBorder="1" applyAlignment="1" applyProtection="1">
      <alignment horizontal="center" vertical="center" wrapText="1"/>
    </xf>
    <xf numFmtId="0" fontId="6" fillId="4" borderId="13" xfId="0" applyNumberFormat="1" applyFont="1" applyFill="1" applyBorder="1" applyAlignment="1" applyProtection="1">
      <alignment horizontal="center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3" fillId="0" borderId="13" xfId="0" applyNumberFormat="1" applyFont="1" applyFill="1" applyBorder="1" applyAlignment="1" applyProtection="1">
      <alignment horizontal="center" vertical="center" wrapText="1"/>
    </xf>
    <xf numFmtId="3" fontId="5" fillId="4" borderId="21" xfId="0" applyNumberFormat="1" applyFont="1" applyFill="1" applyBorder="1" applyAlignment="1">
      <alignment horizontal="center"/>
    </xf>
    <xf numFmtId="3" fontId="5" fillId="4" borderId="22" xfId="0" applyNumberFormat="1" applyFont="1" applyFill="1" applyBorder="1" applyAlignment="1">
      <alignment horizontal="center"/>
    </xf>
    <xf numFmtId="0" fontId="6" fillId="4" borderId="20" xfId="0" applyNumberFormat="1" applyFont="1" applyFill="1" applyBorder="1" applyAlignment="1" applyProtection="1">
      <alignment horizontal="center" vertical="center" wrapText="1"/>
    </xf>
    <xf numFmtId="0" fontId="6" fillId="4" borderId="21" xfId="0" applyNumberFormat="1" applyFont="1" applyFill="1" applyBorder="1" applyAlignment="1" applyProtection="1">
      <alignment horizontal="center" vertical="center" wrapText="1"/>
    </xf>
    <xf numFmtId="0" fontId="1" fillId="2" borderId="12" xfId="0" applyNumberFormat="1" applyFont="1" applyFill="1" applyBorder="1" applyAlignment="1" applyProtection="1">
      <alignment horizontal="center" vertical="center" wrapText="1"/>
    </xf>
    <xf numFmtId="0" fontId="1" fillId="2" borderId="23" xfId="0" applyNumberFormat="1" applyFont="1" applyFill="1" applyBorder="1" applyAlignment="1" applyProtection="1">
      <alignment horizontal="center" vertical="center" wrapText="1"/>
    </xf>
    <xf numFmtId="0" fontId="1" fillId="2" borderId="25" xfId="0" applyNumberFormat="1" applyFont="1" applyFill="1" applyBorder="1" applyAlignment="1" applyProtection="1">
      <alignment horizontal="center" vertical="center" wrapText="1"/>
    </xf>
    <xf numFmtId="0" fontId="1" fillId="3" borderId="24" xfId="0" applyNumberFormat="1" applyFont="1" applyFill="1" applyBorder="1" applyAlignment="1" applyProtection="1">
      <alignment horizontal="center" vertical="center" wrapText="1"/>
    </xf>
    <xf numFmtId="0" fontId="1" fillId="3" borderId="17" xfId="0" applyNumberFormat="1" applyFont="1" applyFill="1" applyBorder="1" applyAlignment="1" applyProtection="1">
      <alignment horizontal="center" vertical="center" wrapText="1"/>
    </xf>
    <xf numFmtId="0" fontId="1" fillId="3" borderId="16" xfId="0" applyNumberFormat="1" applyFont="1" applyFill="1" applyBorder="1" applyAlignment="1" applyProtection="1">
      <alignment horizontal="center" vertical="center" wrapText="1"/>
    </xf>
    <xf numFmtId="0" fontId="3" fillId="0" borderId="26" xfId="0" applyNumberFormat="1" applyFont="1" applyFill="1" applyBorder="1" applyAlignment="1" applyProtection="1">
      <alignment horizontal="center" vertical="center" wrapText="1"/>
    </xf>
    <xf numFmtId="0" fontId="3" fillId="0" borderId="27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" fillId="0" borderId="21" xfId="0" applyNumberFormat="1" applyFont="1" applyFill="1" applyBorder="1" applyAlignment="1" applyProtection="1">
      <alignment horizontal="center" vertical="center" wrapText="1"/>
    </xf>
    <xf numFmtId="0" fontId="0" fillId="0" borderId="29" xfId="0" applyFill="1" applyBorder="1" applyAlignment="1">
      <alignment horizontal="center" vertical="center" wrapText="1"/>
    </xf>
    <xf numFmtId="3" fontId="0" fillId="0" borderId="29" xfId="0" applyNumberForma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REALIZACIJA SLUŽBE I PROCJENITELJSKOG POVJERENSTVA OD STUPANJA NA SNAGU</a:t>
            </a:r>
            <a:r>
              <a:rPr lang="hr-HR" baseline="0"/>
              <a:t> ZAKONA </a:t>
            </a:r>
            <a:endParaRPr lang="hr-H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'2015-2024'!$C$6</c:f>
              <c:strCache>
                <c:ptCount val="1"/>
                <c:pt idx="0">
                  <c:v>IZDANO IZVADAKA IZ ZKC-a NA ZAHTJEV PROCJENITELJA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'2015-2024'!$B$7:$B$15</c:f>
              <c:strCache>
                <c:ptCount val="9"/>
                <c:pt idx="0">
                  <c:v>2015.</c:v>
                </c:pt>
                <c:pt idx="1">
                  <c:v>2016.</c:v>
                </c:pt>
                <c:pt idx="2">
                  <c:v>2017.</c:v>
                </c:pt>
                <c:pt idx="3">
                  <c:v>2018.</c:v>
                </c:pt>
                <c:pt idx="4">
                  <c:v>2019.</c:v>
                </c:pt>
                <c:pt idx="5">
                  <c:v>2020.</c:v>
                </c:pt>
                <c:pt idx="6">
                  <c:v>2021.</c:v>
                </c:pt>
                <c:pt idx="7">
                  <c:v>2022.</c:v>
                </c:pt>
                <c:pt idx="8">
                  <c:v>2023.</c:v>
                </c:pt>
              </c:strCache>
            </c:strRef>
          </c:cat>
          <c:val>
            <c:numRef>
              <c:f>'2015-2024'!$C$7:$C$15</c:f>
              <c:numCache>
                <c:formatCode>#,##0</c:formatCode>
                <c:ptCount val="9"/>
                <c:pt idx="0">
                  <c:v>2190</c:v>
                </c:pt>
                <c:pt idx="1">
                  <c:v>1728</c:v>
                </c:pt>
                <c:pt idx="2">
                  <c:v>1223</c:v>
                </c:pt>
                <c:pt idx="3">
                  <c:v>1319</c:v>
                </c:pt>
                <c:pt idx="4">
                  <c:v>1097</c:v>
                </c:pt>
                <c:pt idx="5">
                  <c:v>1159</c:v>
                </c:pt>
                <c:pt idx="6">
                  <c:v>1075</c:v>
                </c:pt>
                <c:pt idx="7">
                  <c:v>857</c:v>
                </c:pt>
                <c:pt idx="8">
                  <c:v>1022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74-442D-99C3-5E259AE7571F}"/>
            </c:ext>
          </c:extLst>
        </c:ser>
        <c:ser>
          <c:idx val="2"/>
          <c:order val="2"/>
          <c:tx>
            <c:strRef>
              <c:f>'2015-2024'!$E$6</c:f>
              <c:strCache>
                <c:ptCount val="1"/>
                <c:pt idx="0">
                  <c:v>BROJ PREGLEDANIH PROCJEMBENIH ELABORATA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'2015-2024'!$B$7:$B$15</c:f>
              <c:strCache>
                <c:ptCount val="9"/>
                <c:pt idx="0">
                  <c:v>2015.</c:v>
                </c:pt>
                <c:pt idx="1">
                  <c:v>2016.</c:v>
                </c:pt>
                <c:pt idx="2">
                  <c:v>2017.</c:v>
                </c:pt>
                <c:pt idx="3">
                  <c:v>2018.</c:v>
                </c:pt>
                <c:pt idx="4">
                  <c:v>2019.</c:v>
                </c:pt>
                <c:pt idx="5">
                  <c:v>2020.</c:v>
                </c:pt>
                <c:pt idx="6">
                  <c:v>2021.</c:v>
                </c:pt>
                <c:pt idx="7">
                  <c:v>2022.</c:v>
                </c:pt>
                <c:pt idx="8">
                  <c:v>2023.</c:v>
                </c:pt>
              </c:strCache>
            </c:strRef>
          </c:cat>
          <c:val>
            <c:numRef>
              <c:f>'2015-2024'!$E$7:$E$15</c:f>
              <c:numCache>
                <c:formatCode>#,##0</c:formatCode>
                <c:ptCount val="9"/>
                <c:pt idx="0">
                  <c:v>31</c:v>
                </c:pt>
                <c:pt idx="1">
                  <c:v>661</c:v>
                </c:pt>
                <c:pt idx="2">
                  <c:v>687</c:v>
                </c:pt>
                <c:pt idx="3">
                  <c:v>582</c:v>
                </c:pt>
                <c:pt idx="4">
                  <c:v>813</c:v>
                </c:pt>
                <c:pt idx="5">
                  <c:v>702</c:v>
                </c:pt>
                <c:pt idx="6">
                  <c:v>933</c:v>
                </c:pt>
                <c:pt idx="7">
                  <c:v>814</c:v>
                </c:pt>
                <c:pt idx="8">
                  <c:v>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74-442D-99C3-5E259AE75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505417408"/>
        <c:axId val="209955024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'2015-2024'!$D$6</c15:sqref>
                        </c15:formulaRef>
                      </c:ext>
                    </c:extLst>
                    <c:strCache>
                      <c:ptCount val="1"/>
                      <c:pt idx="0">
                        <c:v>ODRŽANO SJEDNICA PROCJENITELJSKOG POVJERENSTVA GRADA ZAGREBA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'2015-2024'!$B$7:$B$15</c15:sqref>
                        </c15:formulaRef>
                      </c:ext>
                    </c:extLst>
                    <c:strCache>
                      <c:ptCount val="9"/>
                      <c:pt idx="0">
                        <c:v>2015.</c:v>
                      </c:pt>
                      <c:pt idx="1">
                        <c:v>2016.</c:v>
                      </c:pt>
                      <c:pt idx="2">
                        <c:v>2017.</c:v>
                      </c:pt>
                      <c:pt idx="3">
                        <c:v>2018.</c:v>
                      </c:pt>
                      <c:pt idx="4">
                        <c:v>2019.</c:v>
                      </c:pt>
                      <c:pt idx="5">
                        <c:v>2020.</c:v>
                      </c:pt>
                      <c:pt idx="6">
                        <c:v>2021.</c:v>
                      </c:pt>
                      <c:pt idx="7">
                        <c:v>2022.</c:v>
                      </c:pt>
                      <c:pt idx="8">
                        <c:v>2023.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'2015-2024'!$D$7:$D$15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6</c:v>
                      </c:pt>
                      <c:pt idx="1">
                        <c:v>41</c:v>
                      </c:pt>
                      <c:pt idx="2">
                        <c:v>48</c:v>
                      </c:pt>
                      <c:pt idx="3">
                        <c:v>44</c:v>
                      </c:pt>
                      <c:pt idx="4">
                        <c:v>52</c:v>
                      </c:pt>
                      <c:pt idx="5">
                        <c:v>50</c:v>
                      </c:pt>
                      <c:pt idx="6">
                        <c:v>57</c:v>
                      </c:pt>
                      <c:pt idx="7">
                        <c:v>45</c:v>
                      </c:pt>
                      <c:pt idx="8">
                        <c:v>41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C274-442D-99C3-5E259AE7571F}"/>
                  </c:ext>
                </c:extLst>
              </c15:ser>
            </c15:filteredBarSeries>
          </c:ext>
        </c:extLst>
      </c:barChart>
      <c:catAx>
        <c:axId val="50541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955024"/>
        <c:crosses val="autoZero"/>
        <c:auto val="1"/>
        <c:lblAlgn val="ctr"/>
        <c:lblOffset val="100"/>
        <c:noMultiLvlLbl val="0"/>
      </c:catAx>
      <c:valAx>
        <c:axId val="209955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505417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43240064511E-2"/>
          <c:y val="0.89409667541557303"/>
          <c:w val="0.94999995675993554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18</xdr:row>
      <xdr:rowOff>133350</xdr:rowOff>
    </xdr:from>
    <xdr:to>
      <xdr:col>4</xdr:col>
      <xdr:colOff>1562099</xdr:colOff>
      <xdr:row>33</xdr:row>
      <xdr:rowOff>19050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L9" sqref="L9"/>
    </sheetView>
  </sheetViews>
  <sheetFormatPr defaultRowHeight="15.75" x14ac:dyDescent="0.25"/>
  <cols>
    <col min="1" max="1" width="9.140625" style="1"/>
    <col min="2" max="2" width="25.85546875" style="1" customWidth="1"/>
    <col min="3" max="3" width="20.5703125" style="1" customWidth="1"/>
    <col min="4" max="4" width="16" style="1" customWidth="1"/>
    <col min="5" max="7" width="17.85546875" style="1" customWidth="1"/>
    <col min="8" max="16384" width="9.140625" style="1"/>
  </cols>
  <sheetData>
    <row r="1" spans="1:7" x14ac:dyDescent="0.25">
      <c r="A1" s="28" t="s">
        <v>46</v>
      </c>
      <c r="B1" s="28"/>
      <c r="C1" s="28"/>
      <c r="D1" s="28"/>
      <c r="E1" s="28"/>
      <c r="F1" s="15"/>
      <c r="G1" s="15"/>
    </row>
    <row r="2" spans="1:7" ht="16.5" thickBot="1" x14ac:dyDescent="0.3">
      <c r="A2" s="3"/>
      <c r="B2" s="3"/>
      <c r="C2" s="3"/>
      <c r="D2" s="3"/>
      <c r="E2" s="3"/>
      <c r="F2" s="3"/>
      <c r="G2" s="3"/>
    </row>
    <row r="3" spans="1:7" ht="24" customHeight="1" x14ac:dyDescent="0.25">
      <c r="A3" s="43" t="s">
        <v>0</v>
      </c>
      <c r="B3" s="44"/>
      <c r="C3" s="46" t="s">
        <v>38</v>
      </c>
      <c r="D3" s="47"/>
      <c r="E3" s="47"/>
      <c r="F3" s="47"/>
      <c r="G3" s="48"/>
    </row>
    <row r="4" spans="1:7" ht="48" customHeight="1" thickBot="1" x14ac:dyDescent="0.3">
      <c r="A4" s="45"/>
      <c r="B4" s="32"/>
      <c r="C4" s="4" t="s">
        <v>1</v>
      </c>
      <c r="D4" s="4" t="s">
        <v>2</v>
      </c>
      <c r="E4" s="4" t="s">
        <v>3</v>
      </c>
      <c r="F4" s="4" t="s">
        <v>40</v>
      </c>
      <c r="G4" s="21" t="s">
        <v>41</v>
      </c>
    </row>
    <row r="5" spans="1:7" ht="24.95" customHeight="1" x14ac:dyDescent="0.25">
      <c r="A5" s="38" t="s">
        <v>4</v>
      </c>
      <c r="B5" s="27"/>
      <c r="C5" s="49">
        <f>7008+1070+158</f>
        <v>8236</v>
      </c>
      <c r="D5" s="50">
        <v>1816</v>
      </c>
      <c r="E5" s="50">
        <v>0</v>
      </c>
      <c r="F5" s="50">
        <v>0</v>
      </c>
      <c r="G5" s="50">
        <v>0</v>
      </c>
    </row>
    <row r="6" spans="1:7" ht="24.95" customHeight="1" x14ac:dyDescent="0.25">
      <c r="A6" s="38" t="s">
        <v>5</v>
      </c>
      <c r="B6" s="27"/>
      <c r="C6" s="51">
        <f>1230+129+47</f>
        <v>1406</v>
      </c>
      <c r="D6" s="14">
        <v>97</v>
      </c>
      <c r="E6" s="14">
        <v>0</v>
      </c>
      <c r="F6" s="14">
        <v>0</v>
      </c>
      <c r="G6" s="14">
        <v>0</v>
      </c>
    </row>
    <row r="7" spans="1:7" ht="24.95" customHeight="1" x14ac:dyDescent="0.25">
      <c r="A7" s="38" t="s">
        <v>6</v>
      </c>
      <c r="B7" s="27"/>
      <c r="C7" s="51">
        <f>30+1</f>
        <v>31</v>
      </c>
      <c r="D7" s="14">
        <v>0</v>
      </c>
      <c r="E7" s="14">
        <v>11</v>
      </c>
      <c r="F7" s="14">
        <v>0</v>
      </c>
      <c r="G7" s="14">
        <v>0</v>
      </c>
    </row>
    <row r="8" spans="1:7" ht="24.95" customHeight="1" x14ac:dyDescent="0.25">
      <c r="A8" s="38" t="s">
        <v>7</v>
      </c>
      <c r="B8" s="27"/>
      <c r="C8" s="51">
        <f>567+30+21</f>
        <v>618</v>
      </c>
      <c r="D8" s="14">
        <v>0</v>
      </c>
      <c r="E8" s="14">
        <v>820</v>
      </c>
      <c r="F8" s="14">
        <v>0</v>
      </c>
      <c r="G8" s="14">
        <v>0</v>
      </c>
    </row>
    <row r="9" spans="1:7" ht="24.95" customHeight="1" x14ac:dyDescent="0.25">
      <c r="A9" s="38" t="s">
        <v>8</v>
      </c>
      <c r="B9" s="27"/>
      <c r="C9" s="51">
        <v>8</v>
      </c>
      <c r="D9" s="14">
        <v>0</v>
      </c>
      <c r="E9" s="14">
        <v>1</v>
      </c>
      <c r="F9" s="14">
        <v>0</v>
      </c>
      <c r="G9" s="14">
        <v>0</v>
      </c>
    </row>
    <row r="10" spans="1:7" ht="24.95" customHeight="1" x14ac:dyDescent="0.25">
      <c r="A10" s="38" t="s">
        <v>9</v>
      </c>
      <c r="B10" s="27"/>
      <c r="C10" s="51">
        <f>45+1</f>
        <v>46</v>
      </c>
      <c r="D10" s="14">
        <v>0</v>
      </c>
      <c r="E10" s="14">
        <v>0</v>
      </c>
      <c r="F10" s="14">
        <v>0</v>
      </c>
      <c r="G10" s="14">
        <v>0</v>
      </c>
    </row>
    <row r="11" spans="1:7" ht="24.95" customHeight="1" x14ac:dyDescent="0.25">
      <c r="A11" s="38" t="s">
        <v>10</v>
      </c>
      <c r="B11" s="27"/>
      <c r="C11" s="51">
        <f>493+73+5</f>
        <v>571</v>
      </c>
      <c r="D11" s="14">
        <v>0</v>
      </c>
      <c r="E11" s="14">
        <v>36</v>
      </c>
      <c r="F11" s="14">
        <v>0</v>
      </c>
      <c r="G11" s="14">
        <v>0</v>
      </c>
    </row>
    <row r="12" spans="1:7" ht="24.95" customHeight="1" x14ac:dyDescent="0.25">
      <c r="A12" s="38" t="s">
        <v>11</v>
      </c>
      <c r="B12" s="27"/>
      <c r="C12" s="51">
        <f>962+290+3</f>
        <v>1255</v>
      </c>
      <c r="D12" s="14">
        <v>0</v>
      </c>
      <c r="E12" s="14">
        <v>14</v>
      </c>
      <c r="F12" s="14">
        <v>0</v>
      </c>
      <c r="G12" s="14">
        <v>0</v>
      </c>
    </row>
    <row r="13" spans="1:7" ht="24.95" customHeight="1" x14ac:dyDescent="0.25">
      <c r="A13" s="38" t="s">
        <v>12</v>
      </c>
      <c r="B13" s="27"/>
      <c r="C13" s="51">
        <f>31+10</f>
        <v>41</v>
      </c>
      <c r="D13" s="14">
        <v>0</v>
      </c>
      <c r="E13" s="14">
        <v>3</v>
      </c>
      <c r="F13" s="14">
        <v>0</v>
      </c>
      <c r="G13" s="14">
        <v>0</v>
      </c>
    </row>
    <row r="14" spans="1:7" ht="24.95" customHeight="1" x14ac:dyDescent="0.25">
      <c r="A14" s="38" t="s">
        <v>13</v>
      </c>
      <c r="B14" s="27"/>
      <c r="C14" s="51">
        <f>375+41+6</f>
        <v>422</v>
      </c>
      <c r="D14" s="14">
        <v>0</v>
      </c>
      <c r="E14" s="14">
        <v>0</v>
      </c>
      <c r="F14" s="14">
        <v>0</v>
      </c>
      <c r="G14" s="14">
        <v>0</v>
      </c>
    </row>
    <row r="15" spans="1:7" ht="24.95" customHeight="1" x14ac:dyDescent="0.25">
      <c r="A15" s="38" t="s">
        <v>14</v>
      </c>
      <c r="B15" s="27"/>
      <c r="C15" s="51">
        <f>51+41+7</f>
        <v>99</v>
      </c>
      <c r="D15" s="14">
        <v>0</v>
      </c>
      <c r="E15" s="14">
        <v>0</v>
      </c>
      <c r="F15" s="14">
        <v>0</v>
      </c>
      <c r="G15" s="14">
        <v>0</v>
      </c>
    </row>
    <row r="16" spans="1:7" ht="24.95" customHeight="1" x14ac:dyDescent="0.25">
      <c r="A16" s="38" t="s">
        <v>15</v>
      </c>
      <c r="B16" s="27"/>
      <c r="C16" s="51">
        <v>0</v>
      </c>
      <c r="D16" s="14">
        <v>0</v>
      </c>
      <c r="E16" s="14">
        <v>0</v>
      </c>
      <c r="F16" s="14">
        <v>0</v>
      </c>
      <c r="G16" s="14">
        <v>0</v>
      </c>
    </row>
    <row r="17" spans="1:7" ht="24.95" customHeight="1" x14ac:dyDescent="0.25">
      <c r="A17" s="38" t="s">
        <v>16</v>
      </c>
      <c r="B17" s="27"/>
      <c r="C17" s="51">
        <f>1043+6+550</f>
        <v>1599</v>
      </c>
      <c r="D17" s="14">
        <v>0</v>
      </c>
      <c r="E17" s="14">
        <v>22</v>
      </c>
      <c r="F17" s="14">
        <v>0</v>
      </c>
      <c r="G17" s="14">
        <v>0</v>
      </c>
    </row>
    <row r="18" spans="1:7" ht="24.95" customHeight="1" x14ac:dyDescent="0.25">
      <c r="A18" s="38" t="s">
        <v>17</v>
      </c>
      <c r="B18" s="27"/>
      <c r="C18" s="51">
        <f>570+39+83</f>
        <v>692</v>
      </c>
      <c r="D18" s="14">
        <v>0</v>
      </c>
      <c r="E18" s="14">
        <v>5</v>
      </c>
      <c r="F18" s="14">
        <v>0</v>
      </c>
      <c r="G18" s="14">
        <v>0</v>
      </c>
    </row>
    <row r="19" spans="1:7" ht="24.95" customHeight="1" x14ac:dyDescent="0.25">
      <c r="A19" s="38" t="s">
        <v>18</v>
      </c>
      <c r="B19" s="27"/>
      <c r="C19" s="51">
        <f>33+7+3</f>
        <v>43</v>
      </c>
      <c r="D19" s="14">
        <v>0</v>
      </c>
      <c r="E19" s="14">
        <v>0</v>
      </c>
      <c r="F19" s="14">
        <v>0</v>
      </c>
      <c r="G19" s="14">
        <v>0</v>
      </c>
    </row>
    <row r="20" spans="1:7" ht="24.95" customHeight="1" x14ac:dyDescent="0.25">
      <c r="A20" s="38" t="s">
        <v>19</v>
      </c>
      <c r="B20" s="27"/>
      <c r="C20" s="51">
        <v>0</v>
      </c>
      <c r="D20" s="14">
        <v>0</v>
      </c>
      <c r="E20" s="14">
        <v>0</v>
      </c>
      <c r="F20" s="14">
        <v>0</v>
      </c>
      <c r="G20" s="14">
        <v>0</v>
      </c>
    </row>
    <row r="21" spans="1:7" ht="24.95" customHeight="1" x14ac:dyDescent="0.25">
      <c r="A21" s="38" t="s">
        <v>20</v>
      </c>
      <c r="B21" s="27"/>
      <c r="C21" s="51">
        <v>0</v>
      </c>
      <c r="D21" s="14">
        <v>0</v>
      </c>
      <c r="E21" s="14">
        <v>0</v>
      </c>
      <c r="F21" s="14">
        <v>0</v>
      </c>
      <c r="G21" s="14">
        <v>0</v>
      </c>
    </row>
    <row r="22" spans="1:7" ht="24.95" customHeight="1" x14ac:dyDescent="0.25">
      <c r="A22" s="38" t="s">
        <v>21</v>
      </c>
      <c r="B22" s="27"/>
      <c r="C22" s="51">
        <v>44</v>
      </c>
      <c r="D22" s="14">
        <v>0</v>
      </c>
      <c r="E22" s="14">
        <v>3</v>
      </c>
      <c r="F22" s="14">
        <v>0</v>
      </c>
      <c r="G22" s="14">
        <v>0</v>
      </c>
    </row>
    <row r="23" spans="1:7" ht="24.95" customHeight="1" thickBot="1" x14ac:dyDescent="0.3">
      <c r="A23" s="38" t="s">
        <v>22</v>
      </c>
      <c r="B23" s="27"/>
      <c r="C23" s="52">
        <v>11</v>
      </c>
      <c r="D23" s="53">
        <v>0</v>
      </c>
      <c r="E23" s="53">
        <v>26</v>
      </c>
      <c r="F23" s="53">
        <v>0</v>
      </c>
      <c r="G23" s="53">
        <v>0</v>
      </c>
    </row>
    <row r="24" spans="1:7" ht="24.95" customHeight="1" x14ac:dyDescent="0.25">
      <c r="A24" s="36" t="s">
        <v>23</v>
      </c>
      <c r="B24" s="37"/>
      <c r="C24" s="19">
        <f>SUM(C5:C23)</f>
        <v>15122</v>
      </c>
      <c r="D24" s="19">
        <f>SUM(D5:D23)</f>
        <v>1913</v>
      </c>
      <c r="E24" s="19">
        <f>SUM(E5:E23)</f>
        <v>941</v>
      </c>
      <c r="F24" s="20">
        <v>0</v>
      </c>
      <c r="G24" s="25">
        <v>0</v>
      </c>
    </row>
    <row r="25" spans="1:7" ht="29.25" customHeight="1" x14ac:dyDescent="0.25">
      <c r="A25" s="38" t="s">
        <v>43</v>
      </c>
      <c r="B25" s="27"/>
      <c r="C25" s="2"/>
      <c r="D25" s="2">
        <v>18412</v>
      </c>
      <c r="E25" s="2">
        <v>6640</v>
      </c>
      <c r="F25" s="18">
        <v>102</v>
      </c>
      <c r="G25" s="24">
        <v>1211</v>
      </c>
    </row>
    <row r="26" spans="1:7" ht="21" customHeight="1" x14ac:dyDescent="0.25">
      <c r="A26" s="36" t="s">
        <v>42</v>
      </c>
      <c r="B26" s="37"/>
      <c r="C26" s="19">
        <f>C24+C25</f>
        <v>15122</v>
      </c>
      <c r="D26" s="19">
        <f t="shared" ref="D26:G26" si="0">D24+D25</f>
        <v>20325</v>
      </c>
      <c r="E26" s="19">
        <f t="shared" si="0"/>
        <v>7581</v>
      </c>
      <c r="F26" s="19">
        <f t="shared" si="0"/>
        <v>102</v>
      </c>
      <c r="G26" s="26">
        <f t="shared" si="0"/>
        <v>1211</v>
      </c>
    </row>
    <row r="27" spans="1:7" ht="21" customHeight="1" thickBot="1" x14ac:dyDescent="0.3">
      <c r="A27" s="41"/>
      <c r="B27" s="42"/>
      <c r="C27" s="39">
        <f>SUM(C26:G26)</f>
        <v>44341</v>
      </c>
      <c r="D27" s="39"/>
      <c r="E27" s="39"/>
      <c r="F27" s="39"/>
      <c r="G27" s="40"/>
    </row>
  </sheetData>
  <mergeCells count="26">
    <mergeCell ref="A26:B27"/>
    <mergeCell ref="C27:G27"/>
    <mergeCell ref="A20:B20"/>
    <mergeCell ref="A21:B21"/>
    <mergeCell ref="A22:B22"/>
    <mergeCell ref="A23:B23"/>
    <mergeCell ref="A24:B24"/>
    <mergeCell ref="A25:B25"/>
    <mergeCell ref="A14:B14"/>
    <mergeCell ref="A15:B15"/>
    <mergeCell ref="A16:B16"/>
    <mergeCell ref="A17:B17"/>
    <mergeCell ref="A18:B18"/>
    <mergeCell ref="A19:B19"/>
    <mergeCell ref="A8:B8"/>
    <mergeCell ref="A9:B9"/>
    <mergeCell ref="A10:B10"/>
    <mergeCell ref="A11:B11"/>
    <mergeCell ref="A12:B12"/>
    <mergeCell ref="A13:B13"/>
    <mergeCell ref="A1:E1"/>
    <mergeCell ref="A3:B4"/>
    <mergeCell ref="C3:G3"/>
    <mergeCell ref="A5:B5"/>
    <mergeCell ref="A6:B6"/>
    <mergeCell ref="A7:B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opLeftCell="A7" workbookViewId="0">
      <selection activeCell="K25" sqref="K25"/>
    </sheetView>
  </sheetViews>
  <sheetFormatPr defaultRowHeight="15.75" x14ac:dyDescent="0.25"/>
  <cols>
    <col min="1" max="1" width="9.140625" style="1"/>
    <col min="2" max="2" width="25.85546875" style="1" customWidth="1"/>
    <col min="3" max="3" width="20.5703125" style="1" customWidth="1"/>
    <col min="4" max="4" width="16" style="1" customWidth="1"/>
    <col min="5" max="7" width="17.85546875" style="1" customWidth="1"/>
    <col min="8" max="16384" width="9.140625" style="1"/>
  </cols>
  <sheetData>
    <row r="1" spans="1:7" x14ac:dyDescent="0.25">
      <c r="A1" s="28" t="s">
        <v>44</v>
      </c>
      <c r="B1" s="28"/>
      <c r="C1" s="28"/>
      <c r="D1" s="28"/>
      <c r="E1" s="28"/>
      <c r="F1" s="11"/>
      <c r="G1" s="11"/>
    </row>
    <row r="2" spans="1:7" ht="16.5" thickBot="1" x14ac:dyDescent="0.3">
      <c r="A2" s="3"/>
      <c r="B2" s="3"/>
      <c r="C2" s="3"/>
      <c r="D2" s="3"/>
      <c r="E2" s="3"/>
      <c r="F2" s="3"/>
      <c r="G2" s="3"/>
    </row>
    <row r="3" spans="1:7" ht="24" customHeight="1" x14ac:dyDescent="0.25">
      <c r="A3" s="43" t="s">
        <v>0</v>
      </c>
      <c r="B3" s="44"/>
      <c r="C3" s="46" t="s">
        <v>38</v>
      </c>
      <c r="D3" s="47"/>
      <c r="E3" s="47"/>
      <c r="F3" s="47"/>
      <c r="G3" s="48"/>
    </row>
    <row r="4" spans="1:7" ht="48" customHeight="1" x14ac:dyDescent="0.25">
      <c r="A4" s="45"/>
      <c r="B4" s="32"/>
      <c r="C4" s="4" t="s">
        <v>1</v>
      </c>
      <c r="D4" s="4" t="s">
        <v>2</v>
      </c>
      <c r="E4" s="4" t="s">
        <v>3</v>
      </c>
      <c r="F4" s="4" t="s">
        <v>40</v>
      </c>
      <c r="G4" s="21" t="s">
        <v>41</v>
      </c>
    </row>
    <row r="5" spans="1:7" ht="24.95" customHeight="1" x14ac:dyDescent="0.25">
      <c r="A5" s="38" t="s">
        <v>4</v>
      </c>
      <c r="B5" s="27"/>
      <c r="C5" s="2">
        <v>8484</v>
      </c>
      <c r="D5" s="2">
        <v>944</v>
      </c>
      <c r="E5" s="2">
        <v>0</v>
      </c>
      <c r="F5" s="16">
        <v>0</v>
      </c>
      <c r="G5" s="22">
        <v>0</v>
      </c>
    </row>
    <row r="6" spans="1:7" ht="24.95" customHeight="1" x14ac:dyDescent="0.25">
      <c r="A6" s="38" t="s">
        <v>5</v>
      </c>
      <c r="B6" s="27"/>
      <c r="C6" s="2">
        <v>1482</v>
      </c>
      <c r="D6" s="2">
        <v>32</v>
      </c>
      <c r="E6" s="2">
        <v>0</v>
      </c>
      <c r="F6" s="17">
        <v>0</v>
      </c>
      <c r="G6" s="23">
        <v>0</v>
      </c>
    </row>
    <row r="7" spans="1:7" ht="24.95" customHeight="1" x14ac:dyDescent="0.25">
      <c r="A7" s="38" t="s">
        <v>6</v>
      </c>
      <c r="B7" s="27"/>
      <c r="C7" s="2">
        <v>38</v>
      </c>
      <c r="D7" s="2">
        <v>0</v>
      </c>
      <c r="E7" s="2">
        <v>1</v>
      </c>
      <c r="F7" s="17">
        <v>0</v>
      </c>
      <c r="G7" s="23">
        <v>0</v>
      </c>
    </row>
    <row r="8" spans="1:7" ht="24.95" customHeight="1" x14ac:dyDescent="0.25">
      <c r="A8" s="38" t="s">
        <v>7</v>
      </c>
      <c r="B8" s="27"/>
      <c r="C8" s="2">
        <v>540</v>
      </c>
      <c r="D8" s="2">
        <v>0</v>
      </c>
      <c r="E8" s="2">
        <v>473</v>
      </c>
      <c r="F8" s="17">
        <v>0</v>
      </c>
      <c r="G8" s="23">
        <v>0</v>
      </c>
    </row>
    <row r="9" spans="1:7" ht="24.95" customHeight="1" x14ac:dyDescent="0.25">
      <c r="A9" s="38" t="s">
        <v>8</v>
      </c>
      <c r="B9" s="27"/>
      <c r="C9" s="2">
        <v>8</v>
      </c>
      <c r="D9" s="2">
        <v>0</v>
      </c>
      <c r="E9" s="2">
        <v>0</v>
      </c>
      <c r="F9" s="17">
        <v>0</v>
      </c>
      <c r="G9" s="23">
        <v>0</v>
      </c>
    </row>
    <row r="10" spans="1:7" ht="24.95" customHeight="1" x14ac:dyDescent="0.25">
      <c r="A10" s="38" t="s">
        <v>9</v>
      </c>
      <c r="B10" s="27"/>
      <c r="C10" s="2">
        <v>32</v>
      </c>
      <c r="D10" s="2">
        <v>0</v>
      </c>
      <c r="E10" s="2">
        <v>0</v>
      </c>
      <c r="F10" s="17">
        <v>0</v>
      </c>
      <c r="G10" s="23">
        <v>0</v>
      </c>
    </row>
    <row r="11" spans="1:7" ht="24.95" customHeight="1" x14ac:dyDescent="0.25">
      <c r="A11" s="38" t="s">
        <v>10</v>
      </c>
      <c r="B11" s="27"/>
      <c r="C11" s="2">
        <v>569</v>
      </c>
      <c r="D11" s="2">
        <v>0</v>
      </c>
      <c r="E11" s="2">
        <v>6</v>
      </c>
      <c r="F11" s="17">
        <v>0</v>
      </c>
      <c r="G11" s="23">
        <v>0</v>
      </c>
    </row>
    <row r="12" spans="1:7" ht="24.95" customHeight="1" x14ac:dyDescent="0.25">
      <c r="A12" s="38" t="s">
        <v>11</v>
      </c>
      <c r="B12" s="27"/>
      <c r="C12" s="2">
        <v>914</v>
      </c>
      <c r="D12" s="2">
        <v>0</v>
      </c>
      <c r="E12" s="2">
        <v>3</v>
      </c>
      <c r="F12" s="17">
        <v>0</v>
      </c>
      <c r="G12" s="23">
        <v>0</v>
      </c>
    </row>
    <row r="13" spans="1:7" ht="24.95" customHeight="1" x14ac:dyDescent="0.25">
      <c r="A13" s="38" t="s">
        <v>12</v>
      </c>
      <c r="B13" s="27"/>
      <c r="C13" s="2">
        <v>60</v>
      </c>
      <c r="D13" s="2">
        <v>0</v>
      </c>
      <c r="E13" s="2">
        <v>3</v>
      </c>
      <c r="F13" s="17">
        <v>0</v>
      </c>
      <c r="G13" s="23">
        <v>0</v>
      </c>
    </row>
    <row r="14" spans="1:7" ht="24.95" customHeight="1" x14ac:dyDescent="0.25">
      <c r="A14" s="38" t="s">
        <v>13</v>
      </c>
      <c r="B14" s="27"/>
      <c r="C14" s="2">
        <v>174</v>
      </c>
      <c r="D14" s="2">
        <v>0</v>
      </c>
      <c r="E14" s="2">
        <v>0</v>
      </c>
      <c r="F14" s="17">
        <v>0</v>
      </c>
      <c r="G14" s="23">
        <v>0</v>
      </c>
    </row>
    <row r="15" spans="1:7" ht="24.95" customHeight="1" x14ac:dyDescent="0.25">
      <c r="A15" s="38" t="s">
        <v>14</v>
      </c>
      <c r="B15" s="27"/>
      <c r="C15" s="2">
        <v>82</v>
      </c>
      <c r="D15" s="2">
        <v>0</v>
      </c>
      <c r="E15" s="2">
        <v>0</v>
      </c>
      <c r="F15" s="17">
        <v>0</v>
      </c>
      <c r="G15" s="23">
        <v>0</v>
      </c>
    </row>
    <row r="16" spans="1:7" ht="24.95" customHeight="1" x14ac:dyDescent="0.25">
      <c r="A16" s="38" t="s">
        <v>15</v>
      </c>
      <c r="B16" s="27"/>
      <c r="C16" s="2">
        <v>0</v>
      </c>
      <c r="D16" s="2">
        <v>0</v>
      </c>
      <c r="E16" s="2">
        <v>0</v>
      </c>
      <c r="F16" s="17">
        <v>0</v>
      </c>
      <c r="G16" s="23">
        <v>0</v>
      </c>
    </row>
    <row r="17" spans="1:7" ht="24.95" customHeight="1" x14ac:dyDescent="0.25">
      <c r="A17" s="38" t="s">
        <v>16</v>
      </c>
      <c r="B17" s="27"/>
      <c r="C17" s="2">
        <v>1114</v>
      </c>
      <c r="D17" s="2">
        <v>0</v>
      </c>
      <c r="E17" s="2">
        <v>3</v>
      </c>
      <c r="F17" s="17">
        <v>0</v>
      </c>
      <c r="G17" s="23">
        <v>0</v>
      </c>
    </row>
    <row r="18" spans="1:7" ht="24.95" customHeight="1" x14ac:dyDescent="0.25">
      <c r="A18" s="38" t="s">
        <v>17</v>
      </c>
      <c r="B18" s="27"/>
      <c r="C18" s="2">
        <v>642</v>
      </c>
      <c r="D18" s="2">
        <v>0</v>
      </c>
      <c r="E18" s="2">
        <v>0</v>
      </c>
      <c r="F18" s="17">
        <v>0</v>
      </c>
      <c r="G18" s="23">
        <v>0</v>
      </c>
    </row>
    <row r="19" spans="1:7" ht="24.95" customHeight="1" x14ac:dyDescent="0.25">
      <c r="A19" s="38" t="s">
        <v>18</v>
      </c>
      <c r="B19" s="27"/>
      <c r="C19" s="2">
        <v>28</v>
      </c>
      <c r="D19" s="2">
        <v>0</v>
      </c>
      <c r="E19" s="2">
        <v>0</v>
      </c>
      <c r="F19" s="17">
        <v>0</v>
      </c>
      <c r="G19" s="23">
        <v>0</v>
      </c>
    </row>
    <row r="20" spans="1:7" ht="24.95" customHeight="1" x14ac:dyDescent="0.25">
      <c r="A20" s="38" t="s">
        <v>19</v>
      </c>
      <c r="B20" s="27"/>
      <c r="C20" s="2">
        <v>1</v>
      </c>
      <c r="D20" s="2">
        <v>0</v>
      </c>
      <c r="E20" s="2">
        <v>0</v>
      </c>
      <c r="F20" s="17">
        <v>0</v>
      </c>
      <c r="G20" s="23">
        <v>0</v>
      </c>
    </row>
    <row r="21" spans="1:7" ht="24.95" customHeight="1" x14ac:dyDescent="0.25">
      <c r="A21" s="38" t="s">
        <v>20</v>
      </c>
      <c r="B21" s="27"/>
      <c r="C21" s="2">
        <v>0</v>
      </c>
      <c r="D21" s="2">
        <v>0</v>
      </c>
      <c r="E21" s="2">
        <v>0</v>
      </c>
      <c r="F21" s="17">
        <v>0</v>
      </c>
      <c r="G21" s="23">
        <v>0</v>
      </c>
    </row>
    <row r="22" spans="1:7" ht="24.95" customHeight="1" x14ac:dyDescent="0.25">
      <c r="A22" s="38" t="s">
        <v>21</v>
      </c>
      <c r="B22" s="27"/>
      <c r="C22" s="2">
        <v>82</v>
      </c>
      <c r="D22" s="2">
        <v>0</v>
      </c>
      <c r="E22" s="2">
        <v>0</v>
      </c>
      <c r="F22" s="17">
        <v>0</v>
      </c>
      <c r="G22" s="23">
        <v>0</v>
      </c>
    </row>
    <row r="23" spans="1:7" ht="24.95" customHeight="1" x14ac:dyDescent="0.25">
      <c r="A23" s="38" t="s">
        <v>22</v>
      </c>
      <c r="B23" s="27"/>
      <c r="C23" s="2">
        <v>8</v>
      </c>
      <c r="D23" s="2">
        <v>0</v>
      </c>
      <c r="E23" s="2">
        <v>23</v>
      </c>
      <c r="F23" s="18">
        <v>0</v>
      </c>
      <c r="G23" s="24">
        <v>0</v>
      </c>
    </row>
    <row r="24" spans="1:7" ht="24.95" customHeight="1" x14ac:dyDescent="0.25">
      <c r="A24" s="36" t="s">
        <v>23</v>
      </c>
      <c r="B24" s="37"/>
      <c r="C24" s="19">
        <f>SUM(C5:C23)</f>
        <v>14258</v>
      </c>
      <c r="D24" s="19">
        <f>SUM(D5:D23)</f>
        <v>976</v>
      </c>
      <c r="E24" s="19">
        <f>SUM(E5:E23)</f>
        <v>512</v>
      </c>
      <c r="F24" s="20">
        <v>0</v>
      </c>
      <c r="G24" s="25">
        <v>0</v>
      </c>
    </row>
    <row r="25" spans="1:7" ht="29.25" customHeight="1" x14ac:dyDescent="0.25">
      <c r="A25" s="38" t="s">
        <v>43</v>
      </c>
      <c r="B25" s="27"/>
      <c r="C25" s="2">
        <v>260</v>
      </c>
      <c r="D25" s="2">
        <v>13018</v>
      </c>
      <c r="E25" s="2">
        <v>4520</v>
      </c>
      <c r="F25" s="18">
        <v>89</v>
      </c>
      <c r="G25" s="24">
        <v>1082</v>
      </c>
    </row>
    <row r="26" spans="1:7" ht="21" customHeight="1" x14ac:dyDescent="0.25">
      <c r="A26" s="36" t="s">
        <v>42</v>
      </c>
      <c r="B26" s="37"/>
      <c r="C26" s="19">
        <f>C24+C25</f>
        <v>14518</v>
      </c>
      <c r="D26" s="19">
        <f t="shared" ref="D26:E26" si="0">D24+D25</f>
        <v>13994</v>
      </c>
      <c r="E26" s="19">
        <f t="shared" si="0"/>
        <v>5032</v>
      </c>
      <c r="F26" s="19">
        <f t="shared" ref="F26" si="1">F24+F25</f>
        <v>89</v>
      </c>
      <c r="G26" s="26">
        <f t="shared" ref="G26" si="2">G24+G25</f>
        <v>1082</v>
      </c>
    </row>
    <row r="27" spans="1:7" ht="21" customHeight="1" thickBot="1" x14ac:dyDescent="0.3">
      <c r="A27" s="41"/>
      <c r="B27" s="42"/>
      <c r="C27" s="39">
        <f>SUM(C26:G26)</f>
        <v>34715</v>
      </c>
      <c r="D27" s="39"/>
      <c r="E27" s="39"/>
      <c r="F27" s="39"/>
      <c r="G27" s="40"/>
    </row>
  </sheetData>
  <mergeCells count="26">
    <mergeCell ref="A1:E1"/>
    <mergeCell ref="A3:B4"/>
    <mergeCell ref="A5:B5"/>
    <mergeCell ref="A6:B6"/>
    <mergeCell ref="A7:B7"/>
    <mergeCell ref="C3:G3"/>
    <mergeCell ref="A19:B19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24:B24"/>
    <mergeCell ref="A25:B25"/>
    <mergeCell ref="C27:G27"/>
    <mergeCell ref="A26:B27"/>
    <mergeCell ref="A20:B20"/>
    <mergeCell ref="A21:B21"/>
    <mergeCell ref="A22:B22"/>
    <mergeCell ref="A23:B2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L14" sqref="L14"/>
    </sheetView>
  </sheetViews>
  <sheetFormatPr defaultRowHeight="15.75" x14ac:dyDescent="0.25"/>
  <cols>
    <col min="1" max="1" width="9.140625" style="1"/>
    <col min="2" max="2" width="25.85546875" style="1" customWidth="1"/>
    <col min="3" max="3" width="20.5703125" style="1" customWidth="1"/>
    <col min="4" max="4" width="16" style="1" customWidth="1"/>
    <col min="5" max="5" width="17.85546875" style="1" customWidth="1"/>
    <col min="6" max="16384" width="9.140625" style="1"/>
  </cols>
  <sheetData>
    <row r="1" spans="1:5" x14ac:dyDescent="0.25">
      <c r="A1" s="28" t="s">
        <v>24</v>
      </c>
      <c r="B1" s="28"/>
      <c r="C1" s="28"/>
      <c r="D1" s="28"/>
      <c r="E1" s="28"/>
    </row>
    <row r="2" spans="1:5" x14ac:dyDescent="0.25">
      <c r="A2" s="3"/>
      <c r="B2" s="3"/>
      <c r="C2" s="3"/>
      <c r="D2" s="3"/>
      <c r="E2" s="3"/>
    </row>
    <row r="3" spans="1:5" ht="24" customHeight="1" x14ac:dyDescent="0.25">
      <c r="A3" s="29" t="s">
        <v>0</v>
      </c>
      <c r="B3" s="30"/>
      <c r="C3" s="33" t="s">
        <v>38</v>
      </c>
      <c r="D3" s="34"/>
      <c r="E3" s="35"/>
    </row>
    <row r="4" spans="1:5" ht="48" customHeight="1" x14ac:dyDescent="0.25">
      <c r="A4" s="31"/>
      <c r="B4" s="32"/>
      <c r="C4" s="4" t="s">
        <v>1</v>
      </c>
      <c r="D4" s="4" t="s">
        <v>2</v>
      </c>
      <c r="E4" s="4" t="s">
        <v>3</v>
      </c>
    </row>
    <row r="5" spans="1:5" ht="24.95" customHeight="1" x14ac:dyDescent="0.25">
      <c r="A5" s="27" t="s">
        <v>4</v>
      </c>
      <c r="B5" s="27"/>
      <c r="C5" s="2">
        <v>9699</v>
      </c>
      <c r="D5" s="2">
        <v>10061</v>
      </c>
      <c r="E5" s="2">
        <v>0</v>
      </c>
    </row>
    <row r="6" spans="1:5" ht="24.95" customHeight="1" x14ac:dyDescent="0.25">
      <c r="A6" s="27" t="s">
        <v>5</v>
      </c>
      <c r="B6" s="27"/>
      <c r="C6" s="2">
        <v>1558</v>
      </c>
      <c r="D6" s="2">
        <v>75</v>
      </c>
      <c r="E6" s="2">
        <v>0</v>
      </c>
    </row>
    <row r="7" spans="1:5" ht="24.95" customHeight="1" x14ac:dyDescent="0.25">
      <c r="A7" s="27" t="s">
        <v>6</v>
      </c>
      <c r="B7" s="27"/>
      <c r="C7" s="2">
        <v>39</v>
      </c>
      <c r="D7" s="2">
        <v>0</v>
      </c>
      <c r="E7" s="2">
        <v>19</v>
      </c>
    </row>
    <row r="8" spans="1:5" ht="24.95" customHeight="1" x14ac:dyDescent="0.25">
      <c r="A8" s="27" t="s">
        <v>7</v>
      </c>
      <c r="B8" s="27"/>
      <c r="C8" s="2">
        <v>604</v>
      </c>
      <c r="D8" s="2">
        <v>0</v>
      </c>
      <c r="E8" s="2">
        <f>2037+2022</f>
        <v>4059</v>
      </c>
    </row>
    <row r="9" spans="1:5" ht="24.95" customHeight="1" x14ac:dyDescent="0.25">
      <c r="A9" s="27" t="s">
        <v>8</v>
      </c>
      <c r="B9" s="27"/>
      <c r="C9" s="2">
        <v>15</v>
      </c>
      <c r="D9" s="2">
        <v>0</v>
      </c>
      <c r="E9" s="2">
        <v>1</v>
      </c>
    </row>
    <row r="10" spans="1:5" ht="24.95" customHeight="1" x14ac:dyDescent="0.25">
      <c r="A10" s="27" t="s">
        <v>9</v>
      </c>
      <c r="B10" s="27"/>
      <c r="C10" s="2">
        <v>33</v>
      </c>
      <c r="D10" s="2">
        <v>1</v>
      </c>
      <c r="E10" s="2">
        <v>0</v>
      </c>
    </row>
    <row r="11" spans="1:5" ht="24.95" customHeight="1" x14ac:dyDescent="0.25">
      <c r="A11" s="27" t="s">
        <v>10</v>
      </c>
      <c r="B11" s="27"/>
      <c r="C11" s="2">
        <v>683</v>
      </c>
      <c r="D11" s="2">
        <v>0</v>
      </c>
      <c r="E11" s="2">
        <v>30</v>
      </c>
    </row>
    <row r="12" spans="1:5" ht="24.95" customHeight="1" x14ac:dyDescent="0.25">
      <c r="A12" s="27" t="s">
        <v>11</v>
      </c>
      <c r="B12" s="27"/>
      <c r="C12" s="2">
        <v>1103</v>
      </c>
      <c r="D12" s="2">
        <v>0</v>
      </c>
      <c r="E12" s="2">
        <v>10</v>
      </c>
    </row>
    <row r="13" spans="1:5" ht="24.95" customHeight="1" x14ac:dyDescent="0.25">
      <c r="A13" s="27" t="s">
        <v>12</v>
      </c>
      <c r="B13" s="27"/>
      <c r="C13" s="2">
        <v>103</v>
      </c>
      <c r="D13" s="2">
        <v>0</v>
      </c>
      <c r="E13" s="2">
        <v>2</v>
      </c>
    </row>
    <row r="14" spans="1:5" ht="24.95" customHeight="1" x14ac:dyDescent="0.25">
      <c r="A14" s="27" t="s">
        <v>13</v>
      </c>
      <c r="B14" s="27"/>
      <c r="C14" s="2">
        <v>11</v>
      </c>
      <c r="D14" s="2">
        <v>0</v>
      </c>
      <c r="E14" s="2">
        <v>0</v>
      </c>
    </row>
    <row r="15" spans="1:5" ht="24.95" customHeight="1" x14ac:dyDescent="0.25">
      <c r="A15" s="27" t="s">
        <v>14</v>
      </c>
      <c r="B15" s="27"/>
      <c r="C15" s="2">
        <v>237</v>
      </c>
      <c r="D15" s="2">
        <v>0</v>
      </c>
      <c r="E15" s="2">
        <v>0</v>
      </c>
    </row>
    <row r="16" spans="1:5" ht="24.95" customHeight="1" x14ac:dyDescent="0.25">
      <c r="A16" s="27" t="s">
        <v>15</v>
      </c>
      <c r="B16" s="27"/>
      <c r="C16" s="2">
        <v>0</v>
      </c>
      <c r="D16" s="2">
        <v>0</v>
      </c>
      <c r="E16" s="2">
        <v>0</v>
      </c>
    </row>
    <row r="17" spans="1:5" ht="24.95" customHeight="1" x14ac:dyDescent="0.25">
      <c r="A17" s="27" t="s">
        <v>16</v>
      </c>
      <c r="B17" s="27"/>
      <c r="C17" s="2">
        <v>1033</v>
      </c>
      <c r="D17" s="2">
        <v>0</v>
      </c>
      <c r="E17" s="2">
        <v>61</v>
      </c>
    </row>
    <row r="18" spans="1:5" ht="24.95" customHeight="1" x14ac:dyDescent="0.25">
      <c r="A18" s="27" t="s">
        <v>17</v>
      </c>
      <c r="B18" s="27"/>
      <c r="C18" s="2">
        <v>570</v>
      </c>
      <c r="D18" s="2">
        <v>0</v>
      </c>
      <c r="E18" s="2">
        <v>3</v>
      </c>
    </row>
    <row r="19" spans="1:5" ht="24.95" customHeight="1" x14ac:dyDescent="0.25">
      <c r="A19" s="27" t="s">
        <v>18</v>
      </c>
      <c r="B19" s="27"/>
      <c r="C19" s="2">
        <v>42</v>
      </c>
      <c r="D19" s="2">
        <v>0</v>
      </c>
      <c r="E19" s="2">
        <v>1</v>
      </c>
    </row>
    <row r="20" spans="1:5" ht="24.95" customHeight="1" x14ac:dyDescent="0.25">
      <c r="A20" s="27" t="s">
        <v>19</v>
      </c>
      <c r="B20" s="27"/>
      <c r="C20" s="2">
        <v>2</v>
      </c>
      <c r="D20" s="2">
        <v>0</v>
      </c>
      <c r="E20" s="2">
        <v>0</v>
      </c>
    </row>
    <row r="21" spans="1:5" ht="24.95" customHeight="1" x14ac:dyDescent="0.25">
      <c r="A21" s="27" t="s">
        <v>20</v>
      </c>
      <c r="B21" s="27"/>
      <c r="C21" s="2">
        <v>0</v>
      </c>
      <c r="D21" s="2">
        <v>0</v>
      </c>
      <c r="E21" s="2">
        <v>0</v>
      </c>
    </row>
    <row r="22" spans="1:5" ht="24.95" customHeight="1" x14ac:dyDescent="0.25">
      <c r="A22" s="27" t="s">
        <v>21</v>
      </c>
      <c r="B22" s="27"/>
      <c r="C22" s="2">
        <v>57</v>
      </c>
      <c r="D22" s="2">
        <v>0</v>
      </c>
      <c r="E22" s="2">
        <v>1</v>
      </c>
    </row>
    <row r="23" spans="1:5" ht="24.95" customHeight="1" x14ac:dyDescent="0.25">
      <c r="A23" s="27" t="s">
        <v>22</v>
      </c>
      <c r="B23" s="27"/>
      <c r="C23" s="2">
        <v>10</v>
      </c>
      <c r="D23" s="2">
        <v>0</v>
      </c>
      <c r="E23" s="2">
        <v>104</v>
      </c>
    </row>
  </sheetData>
  <mergeCells count="22">
    <mergeCell ref="A14:B14"/>
    <mergeCell ref="A1:E1"/>
    <mergeCell ref="A5:B5"/>
    <mergeCell ref="A6:B6"/>
    <mergeCell ref="A7:B7"/>
    <mergeCell ref="A8:B8"/>
    <mergeCell ref="C3:E3"/>
    <mergeCell ref="A3:B4"/>
    <mergeCell ref="A9:B9"/>
    <mergeCell ref="A10:B10"/>
    <mergeCell ref="A11:B11"/>
    <mergeCell ref="A12:B12"/>
    <mergeCell ref="A13:B13"/>
    <mergeCell ref="A21:B21"/>
    <mergeCell ref="A22:B22"/>
    <mergeCell ref="A23:B23"/>
    <mergeCell ref="A15:B15"/>
    <mergeCell ref="A16:B16"/>
    <mergeCell ref="A17:B17"/>
    <mergeCell ref="A18:B18"/>
    <mergeCell ref="A19:B19"/>
    <mergeCell ref="A20:B2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7" workbookViewId="0">
      <selection activeCell="I21" sqref="I21"/>
    </sheetView>
  </sheetViews>
  <sheetFormatPr defaultRowHeight="15" x14ac:dyDescent="0.25"/>
  <cols>
    <col min="2" max="2" width="22.85546875" customWidth="1"/>
    <col min="3" max="3" width="18" customWidth="1"/>
    <col min="4" max="4" width="19.28515625" customWidth="1"/>
    <col min="5" max="5" width="19.140625" customWidth="1"/>
  </cols>
  <sheetData>
    <row r="1" spans="1:5" ht="15.75" x14ac:dyDescent="0.25">
      <c r="A1" s="28" t="s">
        <v>25</v>
      </c>
      <c r="B1" s="28"/>
      <c r="C1" s="28"/>
      <c r="D1" s="28"/>
      <c r="E1" s="28"/>
    </row>
    <row r="3" spans="1:5" ht="15.75" x14ac:dyDescent="0.25">
      <c r="A3" s="29" t="s">
        <v>0</v>
      </c>
      <c r="B3" s="30"/>
      <c r="C3" s="33" t="s">
        <v>38</v>
      </c>
      <c r="D3" s="34"/>
      <c r="E3" s="35"/>
    </row>
    <row r="4" spans="1:5" ht="63.75" customHeight="1" x14ac:dyDescent="0.25">
      <c r="A4" s="31"/>
      <c r="B4" s="32"/>
      <c r="C4" s="4" t="s">
        <v>1</v>
      </c>
      <c r="D4" s="4" t="s">
        <v>2</v>
      </c>
      <c r="E4" s="4" t="s">
        <v>3</v>
      </c>
    </row>
    <row r="5" spans="1:5" ht="24.95" customHeight="1" x14ac:dyDescent="0.25">
      <c r="A5" s="27" t="s">
        <v>4</v>
      </c>
      <c r="B5" s="27"/>
      <c r="C5" s="2">
        <v>10160</v>
      </c>
      <c r="D5" s="2">
        <v>5109</v>
      </c>
      <c r="E5" s="2">
        <v>0</v>
      </c>
    </row>
    <row r="6" spans="1:5" ht="24.95" customHeight="1" x14ac:dyDescent="0.25">
      <c r="A6" s="27" t="s">
        <v>5</v>
      </c>
      <c r="B6" s="27"/>
      <c r="C6" s="2">
        <v>1659</v>
      </c>
      <c r="D6" s="2">
        <v>79</v>
      </c>
      <c r="E6" s="2">
        <v>0</v>
      </c>
    </row>
    <row r="7" spans="1:5" ht="24.95" customHeight="1" x14ac:dyDescent="0.25">
      <c r="A7" s="27" t="s">
        <v>6</v>
      </c>
      <c r="B7" s="27"/>
      <c r="C7" s="2">
        <v>50</v>
      </c>
      <c r="D7" s="2">
        <v>0</v>
      </c>
      <c r="E7" s="2">
        <v>21</v>
      </c>
    </row>
    <row r="8" spans="1:5" ht="24.95" customHeight="1" x14ac:dyDescent="0.25">
      <c r="A8" s="27" t="s">
        <v>7</v>
      </c>
      <c r="B8" s="27"/>
      <c r="C8" s="2">
        <v>643</v>
      </c>
      <c r="D8" s="2">
        <v>0</v>
      </c>
      <c r="E8" s="2">
        <v>2714</v>
      </c>
    </row>
    <row r="9" spans="1:5" ht="24.95" customHeight="1" x14ac:dyDescent="0.25">
      <c r="A9" s="27" t="s">
        <v>8</v>
      </c>
      <c r="B9" s="27"/>
      <c r="C9" s="2">
        <v>19</v>
      </c>
      <c r="D9" s="2">
        <v>0</v>
      </c>
      <c r="E9" s="2">
        <v>3</v>
      </c>
    </row>
    <row r="10" spans="1:5" ht="24.95" customHeight="1" x14ac:dyDescent="0.25">
      <c r="A10" s="27" t="s">
        <v>9</v>
      </c>
      <c r="B10" s="27"/>
      <c r="C10" s="2">
        <v>12</v>
      </c>
      <c r="D10" s="2">
        <v>0</v>
      </c>
      <c r="E10" s="2">
        <v>0</v>
      </c>
    </row>
    <row r="11" spans="1:5" ht="24.95" customHeight="1" x14ac:dyDescent="0.25">
      <c r="A11" s="27" t="s">
        <v>10</v>
      </c>
      <c r="B11" s="27"/>
      <c r="C11" s="2">
        <v>788</v>
      </c>
      <c r="D11" s="2">
        <v>0</v>
      </c>
      <c r="E11" s="2">
        <v>149</v>
      </c>
    </row>
    <row r="12" spans="1:5" ht="24.95" customHeight="1" x14ac:dyDescent="0.25">
      <c r="A12" s="27" t="s">
        <v>11</v>
      </c>
      <c r="B12" s="27"/>
      <c r="C12" s="2">
        <v>1281</v>
      </c>
      <c r="D12" s="2">
        <v>0</v>
      </c>
      <c r="E12" s="2">
        <v>57</v>
      </c>
    </row>
    <row r="13" spans="1:5" ht="24.95" customHeight="1" x14ac:dyDescent="0.25">
      <c r="A13" s="27" t="s">
        <v>12</v>
      </c>
      <c r="B13" s="27"/>
      <c r="C13" s="2">
        <v>207</v>
      </c>
      <c r="D13" s="2">
        <v>0</v>
      </c>
      <c r="E13" s="2">
        <v>2</v>
      </c>
    </row>
    <row r="14" spans="1:5" ht="24.95" customHeight="1" x14ac:dyDescent="0.25">
      <c r="A14" s="27" t="s">
        <v>13</v>
      </c>
      <c r="B14" s="27"/>
      <c r="C14" s="2">
        <v>100</v>
      </c>
      <c r="D14" s="2">
        <v>0</v>
      </c>
      <c r="E14" s="2">
        <v>0</v>
      </c>
    </row>
    <row r="15" spans="1:5" ht="24.95" customHeight="1" x14ac:dyDescent="0.25">
      <c r="A15" s="27" t="s">
        <v>14</v>
      </c>
      <c r="B15" s="27"/>
      <c r="C15" s="2">
        <v>17</v>
      </c>
      <c r="D15" s="2">
        <v>0</v>
      </c>
      <c r="E15" s="2">
        <v>0</v>
      </c>
    </row>
    <row r="16" spans="1:5" ht="24.95" customHeight="1" x14ac:dyDescent="0.25">
      <c r="A16" s="27" t="s">
        <v>15</v>
      </c>
      <c r="B16" s="27"/>
      <c r="C16" s="2">
        <v>0</v>
      </c>
      <c r="D16" s="2">
        <v>0</v>
      </c>
      <c r="E16" s="2">
        <v>0</v>
      </c>
    </row>
    <row r="17" spans="1:5" ht="24.95" customHeight="1" x14ac:dyDescent="0.25">
      <c r="A17" s="27" t="s">
        <v>16</v>
      </c>
      <c r="B17" s="27"/>
      <c r="C17" s="2">
        <v>1025</v>
      </c>
      <c r="D17" s="2">
        <v>0</v>
      </c>
      <c r="E17" s="2">
        <v>110</v>
      </c>
    </row>
    <row r="18" spans="1:5" ht="24.95" customHeight="1" x14ac:dyDescent="0.25">
      <c r="A18" s="27" t="s">
        <v>17</v>
      </c>
      <c r="B18" s="27"/>
      <c r="C18" s="2">
        <v>551</v>
      </c>
      <c r="D18" s="2">
        <v>0</v>
      </c>
      <c r="E18" s="2">
        <v>1</v>
      </c>
    </row>
    <row r="19" spans="1:5" ht="24.95" customHeight="1" x14ac:dyDescent="0.25">
      <c r="A19" s="27" t="s">
        <v>18</v>
      </c>
      <c r="B19" s="27"/>
      <c r="C19" s="2">
        <v>35</v>
      </c>
      <c r="D19" s="2">
        <v>0</v>
      </c>
      <c r="E19" s="2">
        <v>0</v>
      </c>
    </row>
    <row r="20" spans="1:5" ht="24.95" customHeight="1" x14ac:dyDescent="0.25">
      <c r="A20" s="27" t="s">
        <v>19</v>
      </c>
      <c r="B20" s="27"/>
      <c r="C20" s="2">
        <v>1</v>
      </c>
      <c r="D20" s="2">
        <v>0</v>
      </c>
      <c r="E20" s="2">
        <v>0</v>
      </c>
    </row>
    <row r="21" spans="1:5" ht="24.95" customHeight="1" x14ac:dyDescent="0.25">
      <c r="A21" s="27" t="s">
        <v>20</v>
      </c>
      <c r="B21" s="27"/>
      <c r="C21" s="2">
        <v>0</v>
      </c>
      <c r="D21" s="2">
        <v>0</v>
      </c>
      <c r="E21" s="2">
        <v>0</v>
      </c>
    </row>
    <row r="22" spans="1:5" ht="24.95" customHeight="1" x14ac:dyDescent="0.25">
      <c r="A22" s="27" t="s">
        <v>21</v>
      </c>
      <c r="B22" s="27"/>
      <c r="C22" s="2">
        <v>95</v>
      </c>
      <c r="D22" s="2">
        <v>0</v>
      </c>
      <c r="E22" s="2">
        <v>5</v>
      </c>
    </row>
    <row r="23" spans="1:5" ht="24.95" customHeight="1" x14ac:dyDescent="0.25">
      <c r="A23" s="27" t="s">
        <v>22</v>
      </c>
      <c r="B23" s="27"/>
      <c r="C23" s="2">
        <v>11</v>
      </c>
      <c r="D23" s="2">
        <v>0</v>
      </c>
      <c r="E23" s="2">
        <v>107</v>
      </c>
    </row>
  </sheetData>
  <mergeCells count="22">
    <mergeCell ref="A1:E1"/>
    <mergeCell ref="A16:B16"/>
    <mergeCell ref="A17:B17"/>
    <mergeCell ref="A18:B18"/>
    <mergeCell ref="A19:B19"/>
    <mergeCell ref="A10:B10"/>
    <mergeCell ref="A11:B11"/>
    <mergeCell ref="A12:B12"/>
    <mergeCell ref="A13:B13"/>
    <mergeCell ref="A14:B14"/>
    <mergeCell ref="A3:B4"/>
    <mergeCell ref="C3:E3"/>
    <mergeCell ref="A5:B5"/>
    <mergeCell ref="A6:B6"/>
    <mergeCell ref="A7:B7"/>
    <mergeCell ref="A15:B15"/>
    <mergeCell ref="A8:B8"/>
    <mergeCell ref="A9:B9"/>
    <mergeCell ref="A22:B22"/>
    <mergeCell ref="A23:B23"/>
    <mergeCell ref="A20:B20"/>
    <mergeCell ref="A21:B2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E17"/>
  <sheetViews>
    <sheetView workbookViewId="0">
      <selection activeCell="K10" sqref="K10"/>
    </sheetView>
  </sheetViews>
  <sheetFormatPr defaultRowHeight="15" x14ac:dyDescent="0.25"/>
  <cols>
    <col min="2" max="2" width="15.140625" customWidth="1"/>
    <col min="3" max="3" width="22.5703125" customWidth="1"/>
    <col min="4" max="4" width="25.5703125" customWidth="1"/>
    <col min="5" max="5" width="23.42578125" customWidth="1"/>
  </cols>
  <sheetData>
    <row r="6" spans="2:5" ht="71.25" customHeight="1" x14ac:dyDescent="0.25">
      <c r="B6" s="10" t="s">
        <v>26</v>
      </c>
      <c r="C6" s="10" t="s">
        <v>37</v>
      </c>
      <c r="D6" s="10" t="s">
        <v>36</v>
      </c>
      <c r="E6" s="5" t="s">
        <v>35</v>
      </c>
    </row>
    <row r="7" spans="2:5" ht="24.95" customHeight="1" x14ac:dyDescent="0.25">
      <c r="B7" s="6" t="s">
        <v>27</v>
      </c>
      <c r="C7" s="7">
        <v>2190</v>
      </c>
      <c r="D7" s="7">
        <v>6</v>
      </c>
      <c r="E7" s="7">
        <v>31</v>
      </c>
    </row>
    <row r="8" spans="2:5" ht="24.95" customHeight="1" x14ac:dyDescent="0.25">
      <c r="B8" s="8" t="s">
        <v>28</v>
      </c>
      <c r="C8" s="9">
        <v>1728</v>
      </c>
      <c r="D8" s="9">
        <f>47-D7</f>
        <v>41</v>
      </c>
      <c r="E8" s="9">
        <v>661</v>
      </c>
    </row>
    <row r="9" spans="2:5" ht="24.95" customHeight="1" x14ac:dyDescent="0.25">
      <c r="B9" s="8" t="s">
        <v>29</v>
      </c>
      <c r="C9" s="9">
        <v>1223</v>
      </c>
      <c r="D9" s="9">
        <v>48</v>
      </c>
      <c r="E9" s="9">
        <v>687</v>
      </c>
    </row>
    <row r="10" spans="2:5" ht="24.95" customHeight="1" x14ac:dyDescent="0.25">
      <c r="B10" s="8" t="s">
        <v>30</v>
      </c>
      <c r="C10" s="9">
        <v>1319</v>
      </c>
      <c r="D10" s="9">
        <v>44</v>
      </c>
      <c r="E10" s="9">
        <v>582</v>
      </c>
    </row>
    <row r="11" spans="2:5" ht="24.95" customHeight="1" x14ac:dyDescent="0.25">
      <c r="B11" s="8" t="s">
        <v>31</v>
      </c>
      <c r="C11" s="9">
        <v>1097</v>
      </c>
      <c r="D11" s="9">
        <v>52</v>
      </c>
      <c r="E11" s="9">
        <v>813</v>
      </c>
    </row>
    <row r="12" spans="2:5" ht="24.95" customHeight="1" x14ac:dyDescent="0.25">
      <c r="B12" s="8" t="s">
        <v>32</v>
      </c>
      <c r="C12" s="9">
        <v>1159</v>
      </c>
      <c r="D12" s="9">
        <v>50</v>
      </c>
      <c r="E12" s="9">
        <v>702</v>
      </c>
    </row>
    <row r="13" spans="2:5" ht="24.95" customHeight="1" x14ac:dyDescent="0.25">
      <c r="B13" s="8" t="s">
        <v>33</v>
      </c>
      <c r="C13" s="9">
        <v>1075</v>
      </c>
      <c r="D13" s="9">
        <v>57</v>
      </c>
      <c r="E13" s="9">
        <v>933</v>
      </c>
    </row>
    <row r="14" spans="2:5" ht="24.95" customHeight="1" x14ac:dyDescent="0.25">
      <c r="B14" s="8" t="s">
        <v>34</v>
      </c>
      <c r="C14" s="9">
        <v>857</v>
      </c>
      <c r="D14" s="9">
        <v>45</v>
      </c>
      <c r="E14" s="9">
        <v>814</v>
      </c>
    </row>
    <row r="15" spans="2:5" ht="24.95" customHeight="1" x14ac:dyDescent="0.25">
      <c r="B15" s="8" t="s">
        <v>39</v>
      </c>
      <c r="C15" s="9">
        <v>1022</v>
      </c>
      <c r="D15" s="9">
        <v>41</v>
      </c>
      <c r="E15" s="9">
        <v>711</v>
      </c>
    </row>
    <row r="16" spans="2:5" ht="24.95" customHeight="1" x14ac:dyDescent="0.25">
      <c r="B16" s="54" t="s">
        <v>45</v>
      </c>
      <c r="C16" s="55">
        <v>967</v>
      </c>
      <c r="D16" s="55">
        <v>44</v>
      </c>
      <c r="E16" s="55">
        <v>670</v>
      </c>
    </row>
    <row r="17" spans="2:5" ht="24.95" customHeight="1" x14ac:dyDescent="0.25">
      <c r="B17" s="12" t="s">
        <v>23</v>
      </c>
      <c r="C17" s="13">
        <f>SUM(C7:C16)</f>
        <v>12637</v>
      </c>
      <c r="D17" s="13">
        <f t="shared" ref="D17:E17" si="0">SUM(D7:D16)</f>
        <v>428</v>
      </c>
      <c r="E17" s="13">
        <f t="shared" si="0"/>
        <v>6604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PROMET 2024.GOD. </vt:lpstr>
      <vt:lpstr>PROMET 2023.GOD. </vt:lpstr>
      <vt:lpstr>PROMET 2022.GOD.</vt:lpstr>
      <vt:lpstr>PROMET 2021.GOD.</vt:lpstr>
      <vt:lpstr>2015-2024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Ruža Lisac</dc:creator>
  <cp:lastModifiedBy>Ruža Lisac</cp:lastModifiedBy>
  <dcterms:created xsi:type="dcterms:W3CDTF">2023-04-17T10:10:29Z</dcterms:created>
  <dcterms:modified xsi:type="dcterms:W3CDTF">2025-12-29T14:08:15Z</dcterms:modified>
</cp:coreProperties>
</file>